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94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<sst xmlns="http://schemas.openxmlformats.org/spreadsheetml/2006/main" count="194" uniqueCount="135">
  <si>
    <t>Řádek</t>
  </si>
  <si>
    <t>jedn.</t>
  </si>
  <si>
    <t>Kalkulace</t>
  </si>
  <si>
    <t>1</t>
  </si>
  <si>
    <t>2</t>
  </si>
  <si>
    <t>3</t>
  </si>
  <si>
    <t>4</t>
  </si>
  <si>
    <t>5</t>
  </si>
  <si>
    <t>6</t>
  </si>
  <si>
    <t>1.</t>
  </si>
  <si>
    <t>Materiál</t>
  </si>
  <si>
    <t>mil.Kč</t>
  </si>
  <si>
    <t>1.1</t>
  </si>
  <si>
    <t>1.2</t>
  </si>
  <si>
    <t>1.3</t>
  </si>
  <si>
    <t>1.4</t>
  </si>
  <si>
    <t>2.</t>
  </si>
  <si>
    <t>Energie</t>
  </si>
  <si>
    <t>2.1</t>
  </si>
  <si>
    <t>2.2</t>
  </si>
  <si>
    <t>3.</t>
  </si>
  <si>
    <t>Mzdy</t>
  </si>
  <si>
    <t>3.1</t>
  </si>
  <si>
    <t>3.2</t>
  </si>
  <si>
    <t>4.</t>
  </si>
  <si>
    <t>Ostatní přímé náklady</t>
  </si>
  <si>
    <t>4.1</t>
  </si>
  <si>
    <t>4.2</t>
  </si>
  <si>
    <t>4.3</t>
  </si>
  <si>
    <t>4.4</t>
  </si>
  <si>
    <t>5.</t>
  </si>
  <si>
    <t>Finanční náklady</t>
  </si>
  <si>
    <t>6.</t>
  </si>
  <si>
    <t>Výrobní režie</t>
  </si>
  <si>
    <t>7.</t>
  </si>
  <si>
    <t>Správní režie</t>
  </si>
  <si>
    <t>8.</t>
  </si>
  <si>
    <t>A</t>
  </si>
  <si>
    <t>Hodnota infrastruktur.m.podle VÚME</t>
  </si>
  <si>
    <t>B</t>
  </si>
  <si>
    <t>Pořizovací cena provozního maj.</t>
  </si>
  <si>
    <t>C</t>
  </si>
  <si>
    <t>Počet pracovníků</t>
  </si>
  <si>
    <t>osob</t>
  </si>
  <si>
    <t>D</t>
  </si>
  <si>
    <t>Voda pitná fakturovaná</t>
  </si>
  <si>
    <t>mil.m3</t>
  </si>
  <si>
    <t>E</t>
  </si>
  <si>
    <t>- z toho domácnosti</t>
  </si>
  <si>
    <t>F</t>
  </si>
  <si>
    <t>Voda odpadní odv. fakturovaná</t>
  </si>
  <si>
    <t>G</t>
  </si>
  <si>
    <t>H</t>
  </si>
  <si>
    <t>Voda srážková fakturovaná</t>
  </si>
  <si>
    <t>I</t>
  </si>
  <si>
    <t>Voda odpadní čištěná</t>
  </si>
  <si>
    <t>J</t>
  </si>
  <si>
    <t>Pitná nebo odpadní voda převzatá</t>
  </si>
  <si>
    <t>K</t>
  </si>
  <si>
    <t>Pitná nebo odpadní voda předaná</t>
  </si>
  <si>
    <t>9.</t>
  </si>
  <si>
    <t>JEDNOTKOVÉ NÁKLADY</t>
  </si>
  <si>
    <t>Kč/m3</t>
  </si>
  <si>
    <t>Text</t>
  </si>
  <si>
    <t>Měrná</t>
  </si>
  <si>
    <t>Voda pitná</t>
  </si>
  <si>
    <t>Voda odpadní</t>
  </si>
  <si>
    <t>10.</t>
  </si>
  <si>
    <t>11.</t>
  </si>
  <si>
    <t>%</t>
  </si>
  <si>
    <t>12.</t>
  </si>
  <si>
    <t>13.</t>
  </si>
  <si>
    <t>14.</t>
  </si>
  <si>
    <t>15.</t>
  </si>
  <si>
    <t>Nákladové položky</t>
  </si>
  <si>
    <t>II</t>
  </si>
  <si>
    <t>III</t>
  </si>
  <si>
    <t>Provozovatel - název a IČ</t>
  </si>
  <si>
    <t>Vlastník - název a IČ</t>
  </si>
  <si>
    <t>IV</t>
  </si>
  <si>
    <t>Formulář A až F</t>
  </si>
  <si>
    <t>V</t>
  </si>
  <si>
    <t>Index 1 až x</t>
  </si>
  <si>
    <t>VI</t>
  </si>
  <si>
    <t>IČPE související s cenou</t>
  </si>
  <si>
    <t>surová voda podzemní + povrchová</t>
  </si>
  <si>
    <t>2a</t>
  </si>
  <si>
    <t>pitná voda převzatá; odpadní voda předána k čištění</t>
  </si>
  <si>
    <t>ostatní materiál</t>
  </si>
  <si>
    <t>chemikálie</t>
  </si>
  <si>
    <t>elektrická energie</t>
  </si>
  <si>
    <t>ostatní energie (plyn, pevná a kapalná)</t>
  </si>
  <si>
    <t>přímé mzdy</t>
  </si>
  <si>
    <t>ostatní osobní náklady</t>
  </si>
  <si>
    <t>poplatky za vypouštění odpadních vod</t>
  </si>
  <si>
    <t>ostatní provozní náklady externí</t>
  </si>
  <si>
    <t>Provozní náklady</t>
  </si>
  <si>
    <t>5.1</t>
  </si>
  <si>
    <t>5.2</t>
  </si>
  <si>
    <t>5.3</t>
  </si>
  <si>
    <t>ostatní povozní náklady ve vlastní režii</t>
  </si>
  <si>
    <t>4a</t>
  </si>
  <si>
    <t>6a</t>
  </si>
  <si>
    <t>16.</t>
  </si>
  <si>
    <t>17.</t>
  </si>
  <si>
    <t>18.</t>
  </si>
  <si>
    <t>Vypracoval:</t>
  </si>
  <si>
    <t>Kontroloval:</t>
  </si>
  <si>
    <t>Datum:</t>
  </si>
  <si>
    <t>podíl kalkulačního zisku z ÚVN (orientační ukazatel)</t>
  </si>
  <si>
    <t>z ř.13 na rozvoj a obnovu infr.majetku</t>
  </si>
  <si>
    <t>Celkem ÚVN včetně prostředků na obnovu + zisk</t>
  </si>
  <si>
    <t>Úplné vlastní náklady (ÚVN) včetně prostředků na obnovu</t>
  </si>
  <si>
    <t>Úplné vlastní náklady včetně prostředků na obnovu</t>
  </si>
  <si>
    <t>Ostatní výnosy</t>
  </si>
  <si>
    <t xml:space="preserve">Skutečnost tohoto roku + očekávaný odhad </t>
  </si>
  <si>
    <t>Kalkulační zisk/ztráta</t>
  </si>
  <si>
    <t>odpisy infrastrukturního majetku</t>
  </si>
  <si>
    <t>obnovující opravy infrastrukturního majetku</t>
  </si>
  <si>
    <t>opravy infrastrukturního majetku ostatní</t>
  </si>
  <si>
    <t>pachtovné/nájemné infrastrukturního majetku</t>
  </si>
  <si>
    <t>Náklady pro výpočet ceny pro vodné a stočné</t>
  </si>
  <si>
    <t>Příjemce vodného a stočného</t>
  </si>
  <si>
    <t>Kalkulovaná cena pro vodné a stočné</t>
  </si>
  <si>
    <t>Voda fakturovaná pitná a odpadní</t>
  </si>
  <si>
    <t>…</t>
  </si>
  <si>
    <t>I. Saifertová</t>
  </si>
  <si>
    <t>CENA vodné, stočné (bez DPH)</t>
  </si>
  <si>
    <t>19.</t>
  </si>
  <si>
    <t>CENA vodné, stočné (s  DPH - 10%)</t>
  </si>
  <si>
    <t>Výpočet (kalkulace) cen pro vodné a stočné pro kalendářní rok 2023</t>
  </si>
  <si>
    <t>Obec Skuhrov</t>
  </si>
  <si>
    <t>Obec Skuhrov, 00268232</t>
  </si>
  <si>
    <t xml:space="preserve">6102-749036-00268232-1/1-00268232
6102-749036-00268232-2/1-00268232
6102-749036-00268232-3/1-00268232
6102-749036-00268232-4/1-00268232
</t>
  </si>
  <si>
    <t>Lukáš Blažek, starosta obce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</si>
</sst>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0.000000"/>
    <numFmt numFmtId="179" formatCode="#0.0"/>
    <numFmt numFmtId="180" formatCode="0.0000000000"/>
    <numFmt numFmtId="181" formatCode="0.0000"/>
    <numFmt numFmtId="182" formatCode="0.0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[$-405]dddd\ d\.\ mmmm\ yyyy"/>
    <numFmt numFmtId="189" formatCode="0.0"/>
    <numFmt numFmtId="190" formatCode="0.000000"/>
    <numFmt numFmtId="191" formatCode="0.000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u val="single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1500000059604644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34" borderId="10" xfId="0" applyNumberFormat="1" applyFont="1" applyFill="1" applyBorder="1" applyAlignment="1">
      <alignment horizontal="left" vertical="center"/>
    </xf>
    <xf numFmtId="0" fontId="55" fillId="0" borderId="10" xfId="0" applyNumberFormat="1" applyFont="1" applyBorder="1" applyAlignment="1">
      <alignment horizontal="left" vertical="center"/>
    </xf>
    <xf numFmtId="0" fontId="53" fillId="0" borderId="0" xfId="0" applyNumberFormat="1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7" fillId="0" borderId="10" xfId="0" applyNumberFormat="1" applyFont="1" applyBorder="1" applyAlignment="1">
      <alignment vertical="center"/>
    </xf>
    <xf numFmtId="0" fontId="57" fillId="33" borderId="1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3" fillId="34" borderId="10" xfId="0" applyNumberFormat="1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58" fillId="35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34" fillId="33" borderId="0" xfId="0" applyFont="1" applyFill="1" applyAlignment="1">
      <alignment/>
    </xf>
    <xf numFmtId="180" fontId="34" fillId="33" borderId="0" xfId="0" applyNumberFormat="1" applyFont="1" applyFill="1" applyAlignment="1">
      <alignment/>
    </xf>
    <xf numFmtId="190" fontId="52" fillId="0" borderId="10" xfId="0" applyNumberFormat="1" applyFont="1" applyFill="1" applyBorder="1" applyAlignment="1">
      <alignment vertical="center"/>
    </xf>
    <xf numFmtId="190" fontId="54" fillId="0" borderId="10" xfId="0" applyNumberFormat="1" applyFont="1" applyFill="1" applyBorder="1" applyAlignment="1">
      <alignment vertical="center"/>
    </xf>
    <xf numFmtId="190" fontId="54" fillId="0" borderId="10" xfId="0" applyNumberFormat="1" applyFont="1" applyFill="1" applyBorder="1" applyAlignment="1">
      <alignment horizontal="right" vertical="center"/>
    </xf>
    <xf numFmtId="179" fontId="54" fillId="0" borderId="10" xfId="0" applyNumberFormat="1" applyFont="1" applyFill="1" applyBorder="1" applyAlignment="1">
      <alignment vertical="center"/>
    </xf>
    <xf numFmtId="189" fontId="54" fillId="0" borderId="1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180" fontId="54" fillId="0" borderId="10" xfId="0" applyNumberFormat="1" applyFont="1" applyFill="1" applyBorder="1" applyAlignment="1">
      <alignment vertical="center"/>
    </xf>
    <xf numFmtId="178" fontId="54" fillId="0" borderId="10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191" fontId="0" fillId="0" borderId="0" xfId="0" applyNumberFormat="1" applyAlignment="1">
      <alignment/>
    </xf>
    <xf numFmtId="49" fontId="52" fillId="0" borderId="11" xfId="0" applyNumberFormat="1" applyFont="1" applyBorder="1" applyAlignment="1">
      <alignment horizontal="center" vertical="center"/>
    </xf>
    <xf numFmtId="0" fontId="57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49" fontId="59" fillId="37" borderId="12" xfId="0" applyNumberFormat="1" applyFont="1" applyFill="1" applyBorder="1" applyAlignment="1">
      <alignment horizontal="center" vertical="center"/>
    </xf>
    <xf numFmtId="0" fontId="60" fillId="37" borderId="13" xfId="0" applyNumberFormat="1" applyFont="1" applyFill="1" applyBorder="1" applyAlignment="1">
      <alignment vertical="center"/>
    </xf>
    <xf numFmtId="0" fontId="58" fillId="37" borderId="13" xfId="0" applyFont="1" applyFill="1" applyBorder="1" applyAlignment="1">
      <alignment vertical="center"/>
    </xf>
    <xf numFmtId="49" fontId="59" fillId="37" borderId="14" xfId="0" applyNumberFormat="1" applyFont="1" applyFill="1" applyBorder="1" applyAlignment="1">
      <alignment horizontal="center" vertical="center"/>
    </xf>
    <xf numFmtId="0" fontId="60" fillId="37" borderId="15" xfId="0" applyNumberFormat="1" applyFont="1" applyFill="1" applyBorder="1" applyAlignment="1">
      <alignment vertical="center"/>
    </xf>
    <xf numFmtId="0" fontId="58" fillId="37" borderId="15" xfId="0" applyFont="1" applyFill="1" applyBorder="1" applyAlignment="1">
      <alignment vertical="center"/>
    </xf>
    <xf numFmtId="190" fontId="52" fillId="33" borderId="10" xfId="0" applyNumberFormat="1" applyFont="1" applyFill="1" applyBorder="1" applyAlignment="1">
      <alignment vertical="center"/>
    </xf>
    <xf numFmtId="190" fontId="54" fillId="33" borderId="10" xfId="0" applyNumberFormat="1" applyFont="1" applyFill="1" applyBorder="1" applyAlignment="1">
      <alignment vertical="center"/>
    </xf>
    <xf numFmtId="190" fontId="0" fillId="33" borderId="10" xfId="0" applyNumberFormat="1" applyFill="1" applyBorder="1" applyAlignment="1">
      <alignment/>
    </xf>
    <xf numFmtId="2" fontId="59" fillId="37" borderId="16" xfId="0" applyNumberFormat="1" applyFont="1" applyFill="1" applyBorder="1" applyAlignment="1">
      <alignment horizontal="center" vertical="center"/>
    </xf>
    <xf numFmtId="2" fontId="59" fillId="37" borderId="17" xfId="0" applyNumberFormat="1" applyFont="1" applyFill="1" applyBorder="1" applyAlignment="1">
      <alignment horizontal="center" vertical="center"/>
    </xf>
    <xf numFmtId="2" fontId="59" fillId="37" borderId="18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4" fontId="61" fillId="0" borderId="0" xfId="0" applyNumberFormat="1" applyFont="1" applyBorder="1" applyAlignment="1">
      <alignment horizontal="left" vertical="center"/>
    </xf>
    <xf numFmtId="190" fontId="52" fillId="33" borderId="19" xfId="0" applyNumberFormat="1" applyFont="1" applyFill="1" applyBorder="1" applyAlignment="1">
      <alignment horizontal="center" vertical="center"/>
    </xf>
    <xf numFmtId="190" fontId="52" fillId="33" borderId="20" xfId="0" applyNumberFormat="1" applyFont="1" applyFill="1" applyBorder="1" applyAlignment="1">
      <alignment horizontal="center" vertical="center"/>
    </xf>
    <xf numFmtId="190" fontId="52" fillId="33" borderId="21" xfId="0" applyNumberFormat="1" applyFont="1" applyFill="1" applyBorder="1" applyAlignment="1">
      <alignment horizontal="center" vertical="center"/>
    </xf>
    <xf numFmtId="190" fontId="52" fillId="33" borderId="22" xfId="0" applyNumberFormat="1" applyFont="1" applyFill="1" applyBorder="1" applyAlignment="1">
      <alignment horizontal="center" vertical="center"/>
    </xf>
    <xf numFmtId="2" fontId="59" fillId="37" borderId="23" xfId="0" applyNumberFormat="1" applyFont="1" applyFill="1" applyBorder="1" applyAlignment="1">
      <alignment horizontal="center" vertical="center"/>
    </xf>
    <xf numFmtId="2" fontId="59" fillId="37" borderId="24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2" fontId="59" fillId="37" borderId="25" xfId="0" applyNumberFormat="1" applyFont="1" applyFill="1" applyBorder="1" applyAlignment="1">
      <alignment horizontal="center" vertical="center"/>
    </xf>
    <xf numFmtId="190" fontId="4" fillId="34" borderId="19" xfId="0" applyNumberFormat="1" applyFont="1" applyFill="1" applyBorder="1" applyAlignment="1">
      <alignment horizontal="center" vertical="center"/>
    </xf>
    <xf numFmtId="190" fontId="4" fillId="34" borderId="20" xfId="0" applyNumberFormat="1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52" fillId="33" borderId="19" xfId="0" applyNumberFormat="1" applyFont="1" applyFill="1" applyBorder="1" applyAlignment="1">
      <alignment horizontal="center" vertical="center"/>
    </xf>
    <xf numFmtId="49" fontId="52" fillId="33" borderId="20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2" fontId="55" fillId="0" borderId="21" xfId="0" applyNumberFormat="1" applyFont="1" applyBorder="1" applyAlignment="1">
      <alignment horizontal="center" vertical="center" wrapText="1"/>
    </xf>
    <xf numFmtId="2" fontId="55" fillId="0" borderId="27" xfId="0" applyNumberFormat="1" applyFont="1" applyBorder="1" applyAlignment="1">
      <alignment horizontal="center" vertical="center" wrapText="1"/>
    </xf>
    <xf numFmtId="2" fontId="55" fillId="0" borderId="22" xfId="0" applyNumberFormat="1" applyFont="1" applyBorder="1" applyAlignment="1">
      <alignment horizontal="center" vertical="center" wrapText="1"/>
    </xf>
    <xf numFmtId="2" fontId="55" fillId="0" borderId="28" xfId="0" applyNumberFormat="1" applyFont="1" applyBorder="1" applyAlignment="1">
      <alignment horizontal="center" vertical="center" wrapText="1"/>
    </xf>
    <xf numFmtId="2" fontId="55" fillId="0" borderId="29" xfId="0" applyNumberFormat="1" applyFont="1" applyBorder="1" applyAlignment="1">
      <alignment horizontal="center" vertical="center" wrapText="1"/>
    </xf>
    <xf numFmtId="2" fontId="55" fillId="0" borderId="30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0" fontId="55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20" zoomScaleNormal="120" zoomScalePageLayoutView="0" workbookViewId="0" topLeftCell="A67">
      <selection activeCell="C71" sqref="C71:G71"/>
    </sheetView>
  </sheetViews>
  <sheetFormatPr defaultColWidth="9.140625" defaultRowHeight="15"/>
  <cols>
    <col min="1" max="1" width="9.140625" style="6" customWidth="1"/>
    <col min="2" max="2" width="53.57421875" style="32" customWidth="1"/>
    <col min="3" max="3" width="9.421875" style="10" customWidth="1"/>
    <col min="4" max="7" width="16.28125" style="33" customWidth="1"/>
    <col min="8" max="8" width="11.421875" style="0" customWidth="1"/>
    <col min="9" max="9" width="13.421875" style="0" bestFit="1" customWidth="1"/>
  </cols>
  <sheetData>
    <row r="1" spans="1:7" ht="15">
      <c r="A1" s="90" t="s">
        <v>130</v>
      </c>
      <c r="B1" s="90"/>
      <c r="C1" s="90"/>
      <c r="D1" s="90"/>
      <c r="E1" s="90"/>
      <c r="F1" s="90"/>
      <c r="G1" s="90"/>
    </row>
    <row r="2" spans="1:7" ht="15">
      <c r="A2" s="90"/>
      <c r="B2" s="90"/>
      <c r="C2" s="90"/>
      <c r="D2" s="90"/>
      <c r="E2" s="90"/>
      <c r="F2" s="90"/>
      <c r="G2" s="90"/>
    </row>
    <row r="3" spans="1:7" ht="15" customHeight="1">
      <c r="A3" s="13" t="s">
        <v>54</v>
      </c>
      <c r="B3" s="14" t="s">
        <v>122</v>
      </c>
      <c r="C3" s="91" t="s">
        <v>131</v>
      </c>
      <c r="D3" s="92"/>
      <c r="E3" s="92"/>
      <c r="F3" s="92"/>
      <c r="G3" s="93"/>
    </row>
    <row r="4" spans="1:7" ht="15">
      <c r="A4" s="13" t="s">
        <v>75</v>
      </c>
      <c r="B4" s="15" t="s">
        <v>77</v>
      </c>
      <c r="C4" s="83" t="s">
        <v>132</v>
      </c>
      <c r="D4" s="83"/>
      <c r="E4" s="83"/>
      <c r="F4" s="83"/>
      <c r="G4" s="83"/>
    </row>
    <row r="5" spans="1:7" ht="15">
      <c r="A5" s="13" t="s">
        <v>76</v>
      </c>
      <c r="B5" s="15" t="s">
        <v>78</v>
      </c>
      <c r="C5" s="83" t="s">
        <v>132</v>
      </c>
      <c r="D5" s="83"/>
      <c r="E5" s="83"/>
      <c r="F5" s="83"/>
      <c r="G5" s="83"/>
    </row>
    <row r="6" spans="1:7" ht="15">
      <c r="A6" s="13" t="s">
        <v>79</v>
      </c>
      <c r="B6" s="15" t="s">
        <v>80</v>
      </c>
      <c r="C6" s="83" t="s">
        <v>37</v>
      </c>
      <c r="D6" s="83"/>
      <c r="E6" s="83"/>
      <c r="F6" s="83"/>
      <c r="G6" s="83"/>
    </row>
    <row r="7" spans="1:7" ht="12.75" customHeight="1">
      <c r="A7" s="13" t="s">
        <v>81</v>
      </c>
      <c r="B7" s="15" t="s">
        <v>82</v>
      </c>
      <c r="C7" s="84"/>
      <c r="D7" s="84"/>
      <c r="E7" s="84"/>
      <c r="F7" s="84"/>
      <c r="G7" s="84"/>
    </row>
    <row r="8" spans="1:7" ht="39" customHeight="1">
      <c r="A8" s="84" t="s">
        <v>83</v>
      </c>
      <c r="B8" s="101" t="s">
        <v>84</v>
      </c>
      <c r="C8" s="94" t="s">
        <v>133</v>
      </c>
      <c r="D8" s="95"/>
      <c r="E8" s="95"/>
      <c r="F8" s="95"/>
      <c r="G8" s="96"/>
    </row>
    <row r="9" spans="1:7" ht="24" customHeight="1">
      <c r="A9" s="100"/>
      <c r="B9" s="102"/>
      <c r="C9" s="97"/>
      <c r="D9" s="98"/>
      <c r="E9" s="98"/>
      <c r="F9" s="98"/>
      <c r="G9" s="99"/>
    </row>
    <row r="10" spans="1:7" ht="15">
      <c r="A10" s="2"/>
      <c r="B10" s="16"/>
      <c r="C10" s="2"/>
      <c r="D10" s="17"/>
      <c r="E10" s="17"/>
      <c r="F10" s="17"/>
      <c r="G10" s="17"/>
    </row>
    <row r="11" spans="1:7" ht="15">
      <c r="A11" s="3"/>
      <c r="B11" s="75" t="s">
        <v>121</v>
      </c>
      <c r="C11" s="75"/>
      <c r="D11" s="75"/>
      <c r="E11" s="75"/>
      <c r="F11" s="75"/>
      <c r="G11" s="75"/>
    </row>
    <row r="12" spans="1:7" ht="15">
      <c r="A12" s="3"/>
      <c r="B12" s="18" t="s">
        <v>74</v>
      </c>
      <c r="C12" s="3" t="s">
        <v>64</v>
      </c>
      <c r="D12" s="76" t="s">
        <v>65</v>
      </c>
      <c r="E12" s="76"/>
      <c r="F12" s="77" t="s">
        <v>66</v>
      </c>
      <c r="G12" s="77"/>
    </row>
    <row r="13" spans="1:7" ht="15">
      <c r="A13" s="3"/>
      <c r="B13" s="18"/>
      <c r="C13" s="3"/>
      <c r="D13" s="35">
        <v>2022</v>
      </c>
      <c r="E13" s="34">
        <v>2023</v>
      </c>
      <c r="F13" s="35">
        <v>2022</v>
      </c>
      <c r="G13" s="37">
        <v>2023</v>
      </c>
    </row>
    <row r="14" spans="1:7" s="10" customFormat="1" ht="30" customHeight="1">
      <c r="A14" s="3" t="s">
        <v>0</v>
      </c>
      <c r="B14" s="8"/>
      <c r="C14" s="9" t="s">
        <v>1</v>
      </c>
      <c r="D14" s="36" t="s">
        <v>115</v>
      </c>
      <c r="E14" s="34" t="s">
        <v>2</v>
      </c>
      <c r="F14" s="36" t="s">
        <v>115</v>
      </c>
      <c r="G14" s="37" t="s">
        <v>2</v>
      </c>
    </row>
    <row r="15" spans="1:7" ht="15">
      <c r="A15" s="1" t="s">
        <v>3</v>
      </c>
      <c r="B15" s="19" t="s">
        <v>4</v>
      </c>
      <c r="C15" s="1" t="s">
        <v>86</v>
      </c>
      <c r="D15" s="7" t="s">
        <v>5</v>
      </c>
      <c r="E15" s="7" t="s">
        <v>6</v>
      </c>
      <c r="F15" s="7" t="s">
        <v>7</v>
      </c>
      <c r="G15" s="7" t="s">
        <v>8</v>
      </c>
    </row>
    <row r="16" spans="1:7" ht="15">
      <c r="A16" s="1" t="s">
        <v>9</v>
      </c>
      <c r="B16" s="20" t="s">
        <v>10</v>
      </c>
      <c r="C16" s="21" t="s">
        <v>11</v>
      </c>
      <c r="D16" s="61">
        <f>D17+D18+D19+D20</f>
        <v>0.043911</v>
      </c>
      <c r="E16" s="61">
        <f>E17+E18+E19+E20</f>
        <v>0.047</v>
      </c>
      <c r="F16" s="61">
        <f>F17+F18+F19+F20</f>
        <v>0.0014</v>
      </c>
      <c r="G16" s="61">
        <f>G17+G18+G19+G20</f>
        <v>0.0015</v>
      </c>
    </row>
    <row r="17" spans="1:7" ht="15">
      <c r="A17" s="11" t="s">
        <v>12</v>
      </c>
      <c r="B17" s="22" t="s">
        <v>85</v>
      </c>
      <c r="C17" s="9" t="s">
        <v>11</v>
      </c>
      <c r="D17" s="62">
        <v>0.03132</v>
      </c>
      <c r="E17" s="62">
        <v>0.032</v>
      </c>
      <c r="F17" s="63"/>
      <c r="G17" s="63"/>
    </row>
    <row r="18" spans="1:7" ht="15">
      <c r="A18" s="11" t="s">
        <v>13</v>
      </c>
      <c r="B18" s="22" t="s">
        <v>87</v>
      </c>
      <c r="C18" s="9" t="s">
        <v>11</v>
      </c>
      <c r="D18" s="62"/>
      <c r="E18" s="62"/>
      <c r="F18" s="63"/>
      <c r="G18" s="63"/>
    </row>
    <row r="19" spans="1:7" ht="15">
      <c r="A19" s="11" t="s">
        <v>14</v>
      </c>
      <c r="B19" s="22" t="s">
        <v>89</v>
      </c>
      <c r="C19" s="9" t="s">
        <v>11</v>
      </c>
      <c r="D19" s="62">
        <v>0.012591</v>
      </c>
      <c r="E19" s="62">
        <v>0.015</v>
      </c>
      <c r="F19" s="63"/>
      <c r="G19" s="63"/>
    </row>
    <row r="20" spans="1:7" ht="15">
      <c r="A20" s="11" t="s">
        <v>15</v>
      </c>
      <c r="B20" s="22" t="s">
        <v>88</v>
      </c>
      <c r="C20" s="9" t="s">
        <v>11</v>
      </c>
      <c r="D20" s="62"/>
      <c r="E20" s="62"/>
      <c r="F20" s="62">
        <v>0.0014</v>
      </c>
      <c r="G20" s="62">
        <v>0.0015</v>
      </c>
    </row>
    <row r="21" spans="1:7" ht="15">
      <c r="A21" s="1" t="s">
        <v>16</v>
      </c>
      <c r="B21" s="20" t="s">
        <v>17</v>
      </c>
      <c r="C21" s="21" t="s">
        <v>11</v>
      </c>
      <c r="D21" s="61">
        <f>D22+D23</f>
        <v>0.134791</v>
      </c>
      <c r="E21" s="61">
        <f>E22+E23</f>
        <v>0.15</v>
      </c>
      <c r="F21" s="61">
        <f>F22+F23</f>
        <v>0</v>
      </c>
      <c r="G21" s="61">
        <f>G22+G23</f>
        <v>0</v>
      </c>
    </row>
    <row r="22" spans="1:7" ht="15">
      <c r="A22" s="11" t="s">
        <v>18</v>
      </c>
      <c r="B22" s="22" t="s">
        <v>90</v>
      </c>
      <c r="C22" s="9" t="s">
        <v>11</v>
      </c>
      <c r="D22" s="62">
        <v>0.134791</v>
      </c>
      <c r="E22" s="62">
        <v>0.15</v>
      </c>
      <c r="F22" s="63"/>
      <c r="G22" s="63"/>
    </row>
    <row r="23" spans="1:7" ht="15">
      <c r="A23" s="11" t="s">
        <v>19</v>
      </c>
      <c r="B23" s="22" t="s">
        <v>91</v>
      </c>
      <c r="C23" s="9" t="s">
        <v>11</v>
      </c>
      <c r="D23" s="62"/>
      <c r="E23" s="62"/>
      <c r="F23" s="63"/>
      <c r="G23" s="63"/>
    </row>
    <row r="24" spans="1:7" ht="15">
      <c r="A24" s="1" t="s">
        <v>20</v>
      </c>
      <c r="B24" s="20" t="s">
        <v>21</v>
      </c>
      <c r="C24" s="21" t="s">
        <v>11</v>
      </c>
      <c r="D24" s="61">
        <v>0.01728</v>
      </c>
      <c r="E24" s="61">
        <v>0.02</v>
      </c>
      <c r="F24" s="61">
        <f>F25+F26</f>
        <v>0.01074</v>
      </c>
      <c r="G24" s="61">
        <f>G25+G26</f>
        <v>0.012</v>
      </c>
    </row>
    <row r="25" spans="1:7" ht="15">
      <c r="A25" s="11" t="s">
        <v>22</v>
      </c>
      <c r="B25" s="22" t="s">
        <v>92</v>
      </c>
      <c r="C25" s="9" t="s">
        <v>11</v>
      </c>
      <c r="D25" s="62"/>
      <c r="E25" s="62"/>
      <c r="F25" s="63"/>
      <c r="G25" s="63"/>
    </row>
    <row r="26" spans="1:7" ht="15">
      <c r="A26" s="11" t="s">
        <v>23</v>
      </c>
      <c r="B26" s="22" t="s">
        <v>93</v>
      </c>
      <c r="C26" s="9" t="s">
        <v>11</v>
      </c>
      <c r="D26" s="62">
        <v>0.01728</v>
      </c>
      <c r="E26" s="62">
        <v>0.02</v>
      </c>
      <c r="F26" s="62">
        <v>0.01074</v>
      </c>
      <c r="G26" s="62">
        <v>0.012</v>
      </c>
    </row>
    <row r="27" spans="1:7" ht="15">
      <c r="A27" s="1" t="s">
        <v>24</v>
      </c>
      <c r="B27" s="20" t="s">
        <v>25</v>
      </c>
      <c r="C27" s="21" t="s">
        <v>11</v>
      </c>
      <c r="D27" s="61">
        <f>D28+D29+D30+D31</f>
        <v>0.24787</v>
      </c>
      <c r="E27" s="61">
        <f>E28+E29+E30+E31</f>
        <v>0.21428</v>
      </c>
      <c r="F27" s="61">
        <f>F28+F29+F30+F31</f>
        <v>0.256176</v>
      </c>
      <c r="G27" s="61">
        <f>G28+G29+G30+G31</f>
        <v>0.256176</v>
      </c>
    </row>
    <row r="28" spans="1:7" ht="15">
      <c r="A28" s="12" t="s">
        <v>26</v>
      </c>
      <c r="B28" s="23" t="s">
        <v>117</v>
      </c>
      <c r="C28" s="24" t="s">
        <v>11</v>
      </c>
      <c r="D28" s="62">
        <v>0.19428</v>
      </c>
      <c r="E28" s="62">
        <v>0.19428</v>
      </c>
      <c r="F28" s="62">
        <v>0.256176</v>
      </c>
      <c r="G28" s="62">
        <v>0.256176</v>
      </c>
    </row>
    <row r="29" spans="1:7" ht="15">
      <c r="A29" s="12" t="s">
        <v>27</v>
      </c>
      <c r="B29" s="23" t="s">
        <v>118</v>
      </c>
      <c r="C29" s="24" t="s">
        <v>11</v>
      </c>
      <c r="D29" s="62"/>
      <c r="E29" s="62"/>
      <c r="F29" s="63"/>
      <c r="G29" s="63"/>
    </row>
    <row r="30" spans="1:7" ht="15">
      <c r="A30" s="12" t="s">
        <v>28</v>
      </c>
      <c r="B30" s="23" t="s">
        <v>119</v>
      </c>
      <c r="C30" s="24" t="s">
        <v>11</v>
      </c>
      <c r="D30" s="62">
        <v>0.05359</v>
      </c>
      <c r="E30" s="62">
        <v>0.02</v>
      </c>
      <c r="F30" s="63"/>
      <c r="G30" s="63"/>
    </row>
    <row r="31" spans="1:7" ht="15">
      <c r="A31" s="11" t="s">
        <v>29</v>
      </c>
      <c r="B31" s="23" t="s">
        <v>120</v>
      </c>
      <c r="C31" s="24" t="s">
        <v>11</v>
      </c>
      <c r="D31" s="62"/>
      <c r="E31" s="62"/>
      <c r="F31" s="63"/>
      <c r="G31" s="63"/>
    </row>
    <row r="32" spans="1:7" ht="15">
      <c r="A32" s="1" t="s">
        <v>30</v>
      </c>
      <c r="B32" s="20" t="s">
        <v>96</v>
      </c>
      <c r="C32" s="21" t="s">
        <v>11</v>
      </c>
      <c r="D32" s="61">
        <f>D33+D34+D35</f>
        <v>0.055972</v>
      </c>
      <c r="E32" s="61">
        <f>E33+E34+E35</f>
        <v>0.06</v>
      </c>
      <c r="F32" s="61">
        <f>F33+F34+F35</f>
        <v>0.084363</v>
      </c>
      <c r="G32" s="61">
        <f>G33+G34+G35</f>
        <v>0.08</v>
      </c>
    </row>
    <row r="33" spans="1:7" ht="15">
      <c r="A33" s="11" t="s">
        <v>97</v>
      </c>
      <c r="B33" s="22" t="s">
        <v>94</v>
      </c>
      <c r="C33" s="9" t="s">
        <v>11</v>
      </c>
      <c r="D33" s="62"/>
      <c r="E33" s="62"/>
      <c r="F33" s="63"/>
      <c r="G33" s="63"/>
    </row>
    <row r="34" spans="1:7" ht="15">
      <c r="A34" s="11" t="s">
        <v>98</v>
      </c>
      <c r="B34" s="22" t="s">
        <v>95</v>
      </c>
      <c r="C34" s="9" t="s">
        <v>11</v>
      </c>
      <c r="D34" s="62">
        <v>0.055972</v>
      </c>
      <c r="E34" s="62">
        <v>0.06</v>
      </c>
      <c r="F34" s="62">
        <v>0.084363</v>
      </c>
      <c r="G34" s="62">
        <v>0.08</v>
      </c>
    </row>
    <row r="35" spans="1:7" ht="15">
      <c r="A35" s="11" t="s">
        <v>99</v>
      </c>
      <c r="B35" s="22" t="s">
        <v>100</v>
      </c>
      <c r="C35" s="9" t="s">
        <v>11</v>
      </c>
      <c r="D35" s="62"/>
      <c r="E35" s="62"/>
      <c r="F35" s="63"/>
      <c r="G35" s="63"/>
    </row>
    <row r="36" spans="1:7" ht="15">
      <c r="A36" s="1" t="s">
        <v>32</v>
      </c>
      <c r="B36" s="20" t="s">
        <v>31</v>
      </c>
      <c r="C36" s="21" t="s">
        <v>11</v>
      </c>
      <c r="D36" s="61"/>
      <c r="E36" s="61"/>
      <c r="F36" s="63"/>
      <c r="G36" s="63"/>
    </row>
    <row r="37" spans="1:7" ht="15">
      <c r="A37" s="1" t="s">
        <v>34</v>
      </c>
      <c r="B37" s="20" t="s">
        <v>114</v>
      </c>
      <c r="C37" s="21" t="s">
        <v>11</v>
      </c>
      <c r="D37" s="61"/>
      <c r="E37" s="61"/>
      <c r="F37" s="63"/>
      <c r="G37" s="63"/>
    </row>
    <row r="38" spans="1:7" ht="15">
      <c r="A38" s="1" t="s">
        <v>36</v>
      </c>
      <c r="B38" s="20" t="s">
        <v>33</v>
      </c>
      <c r="C38" s="21" t="s">
        <v>11</v>
      </c>
      <c r="D38" s="61"/>
      <c r="E38" s="61"/>
      <c r="F38" s="63"/>
      <c r="G38" s="63"/>
    </row>
    <row r="39" spans="1:7" ht="15">
      <c r="A39" s="1" t="s">
        <v>60</v>
      </c>
      <c r="B39" s="20" t="s">
        <v>35</v>
      </c>
      <c r="C39" s="21" t="s">
        <v>11</v>
      </c>
      <c r="D39" s="61"/>
      <c r="E39" s="61"/>
      <c r="F39" s="63"/>
      <c r="G39" s="63"/>
    </row>
    <row r="40" spans="1:7" ht="15">
      <c r="A40" s="1" t="s">
        <v>67</v>
      </c>
      <c r="B40" s="25" t="s">
        <v>112</v>
      </c>
      <c r="C40" s="21" t="s">
        <v>11</v>
      </c>
      <c r="D40" s="41">
        <f>D16+D21+D24+D27+D32+D36+D37+D38+D39</f>
        <v>0.49982400000000005</v>
      </c>
      <c r="E40" s="41">
        <f>E16+E21+E24+E27+E32+E36+E37+E38+E39</f>
        <v>0.49128</v>
      </c>
      <c r="F40" s="41">
        <f>F16+F21+F24+F27+F32+F36+F37+F38+F39</f>
        <v>0.35267899999999996</v>
      </c>
      <c r="G40" s="41">
        <f>G16+G21+G24+G27+G32+G36+G37+G38+G39</f>
        <v>0.34967600000000004</v>
      </c>
    </row>
    <row r="41" spans="1:7" ht="15">
      <c r="A41" s="1" t="s">
        <v>37</v>
      </c>
      <c r="B41" s="22" t="s">
        <v>38</v>
      </c>
      <c r="C41" s="9" t="s">
        <v>11</v>
      </c>
      <c r="D41" s="42"/>
      <c r="E41" s="42"/>
      <c r="F41" s="42"/>
      <c r="G41" s="42"/>
    </row>
    <row r="42" spans="1:7" ht="14.25" customHeight="1">
      <c r="A42" s="1" t="s">
        <v>39</v>
      </c>
      <c r="B42" s="22" t="s">
        <v>40</v>
      </c>
      <c r="C42" s="9" t="s">
        <v>11</v>
      </c>
      <c r="D42" s="43" t="s">
        <v>125</v>
      </c>
      <c r="E42" s="43" t="s">
        <v>125</v>
      </c>
      <c r="F42" s="43" t="s">
        <v>125</v>
      </c>
      <c r="G42" s="43" t="s">
        <v>125</v>
      </c>
    </row>
    <row r="43" spans="1:7" ht="14.25" customHeight="1">
      <c r="A43" s="1" t="s">
        <v>41</v>
      </c>
      <c r="B43" s="22" t="s">
        <v>42</v>
      </c>
      <c r="C43" s="9" t="s">
        <v>43</v>
      </c>
      <c r="D43" s="44">
        <v>1</v>
      </c>
      <c r="E43" s="44">
        <v>1</v>
      </c>
      <c r="F43" s="45">
        <v>1</v>
      </c>
      <c r="G43" s="44">
        <v>1</v>
      </c>
    </row>
    <row r="44" spans="1:7" ht="14.25" customHeight="1">
      <c r="A44" s="1" t="s">
        <v>44</v>
      </c>
      <c r="B44" s="20" t="s">
        <v>45</v>
      </c>
      <c r="C44" s="9" t="s">
        <v>46</v>
      </c>
      <c r="D44" s="61">
        <v>0.01566</v>
      </c>
      <c r="E44" s="61">
        <v>0.016</v>
      </c>
      <c r="F44" s="46"/>
      <c r="G44" s="46"/>
    </row>
    <row r="45" spans="1:7" ht="14.25" customHeight="1">
      <c r="A45" s="1" t="s">
        <v>47</v>
      </c>
      <c r="B45" s="22" t="s">
        <v>48</v>
      </c>
      <c r="C45" s="9" t="s">
        <v>46</v>
      </c>
      <c r="D45" s="62">
        <v>0.0155</v>
      </c>
      <c r="E45" s="62">
        <v>0.01595</v>
      </c>
      <c r="F45" s="46"/>
      <c r="G45" s="46"/>
    </row>
    <row r="46" spans="1:7" ht="14.25" customHeight="1">
      <c r="A46" s="1" t="s">
        <v>49</v>
      </c>
      <c r="B46" s="20" t="s">
        <v>50</v>
      </c>
      <c r="C46" s="21" t="s">
        <v>46</v>
      </c>
      <c r="D46" s="47"/>
      <c r="E46" s="47"/>
      <c r="F46" s="61">
        <v>0.01555</v>
      </c>
      <c r="G46" s="61">
        <v>0.01595</v>
      </c>
    </row>
    <row r="47" spans="1:7" ht="14.25" customHeight="1">
      <c r="A47" s="1" t="s">
        <v>51</v>
      </c>
      <c r="B47" s="22" t="s">
        <v>48</v>
      </c>
      <c r="C47" s="9" t="s">
        <v>46</v>
      </c>
      <c r="D47" s="46"/>
      <c r="E47" s="46"/>
      <c r="F47" s="62">
        <v>0.0155</v>
      </c>
      <c r="G47" s="62">
        <v>0.0159</v>
      </c>
    </row>
    <row r="48" spans="1:7" ht="15">
      <c r="A48" s="1" t="s">
        <v>52</v>
      </c>
      <c r="B48" s="22" t="s">
        <v>53</v>
      </c>
      <c r="C48" s="9" t="s">
        <v>46</v>
      </c>
      <c r="D48" s="46"/>
      <c r="E48" s="46"/>
      <c r="F48" s="48"/>
      <c r="G48" s="48"/>
    </row>
    <row r="49" spans="1:7" ht="15">
      <c r="A49" s="1" t="s">
        <v>54</v>
      </c>
      <c r="B49" s="22" t="s">
        <v>55</v>
      </c>
      <c r="C49" s="9" t="s">
        <v>46</v>
      </c>
      <c r="D49" s="46"/>
      <c r="E49" s="46"/>
      <c r="F49" s="48"/>
      <c r="G49" s="48"/>
    </row>
    <row r="50" spans="1:7" ht="15">
      <c r="A50" s="1" t="s">
        <v>56</v>
      </c>
      <c r="B50" s="22" t="s">
        <v>57</v>
      </c>
      <c r="C50" s="9" t="s">
        <v>46</v>
      </c>
      <c r="D50" s="48"/>
      <c r="E50" s="48"/>
      <c r="F50" s="49"/>
      <c r="G50" s="48"/>
    </row>
    <row r="51" spans="1:7" ht="15">
      <c r="A51" s="1" t="s">
        <v>58</v>
      </c>
      <c r="B51" s="22" t="s">
        <v>59</v>
      </c>
      <c r="C51" s="9" t="s">
        <v>46</v>
      </c>
      <c r="D51" s="49"/>
      <c r="E51" s="49"/>
      <c r="F51" s="48"/>
      <c r="G51" s="48"/>
    </row>
    <row r="52" spans="1:7" ht="15">
      <c r="A52" s="4"/>
      <c r="B52" s="26"/>
      <c r="C52" s="27"/>
      <c r="D52" s="28"/>
      <c r="E52" s="28"/>
      <c r="F52" s="28"/>
      <c r="G52" s="28"/>
    </row>
    <row r="53" spans="1:7" ht="15">
      <c r="A53" s="5"/>
      <c r="B53" s="26"/>
      <c r="C53" s="27"/>
      <c r="D53" s="28"/>
      <c r="E53" s="28"/>
      <c r="F53" s="28"/>
      <c r="G53" s="28"/>
    </row>
    <row r="54" spans="1:7" ht="15">
      <c r="A54" s="3"/>
      <c r="B54" s="87" t="s">
        <v>123</v>
      </c>
      <c r="C54" s="88"/>
      <c r="D54" s="88"/>
      <c r="E54" s="88"/>
      <c r="F54" s="88"/>
      <c r="G54" s="89"/>
    </row>
    <row r="55" spans="1:7" ht="15">
      <c r="A55" s="3"/>
      <c r="B55" s="8" t="s">
        <v>63</v>
      </c>
      <c r="C55" s="9" t="s">
        <v>64</v>
      </c>
      <c r="D55" s="81" t="s">
        <v>65</v>
      </c>
      <c r="E55" s="82"/>
      <c r="F55" s="81" t="s">
        <v>66</v>
      </c>
      <c r="G55" s="82"/>
    </row>
    <row r="56" spans="1:7" ht="15">
      <c r="A56" s="3" t="s">
        <v>0</v>
      </c>
      <c r="B56" s="8"/>
      <c r="C56" s="9" t="s">
        <v>1</v>
      </c>
      <c r="D56" s="81" t="s">
        <v>2</v>
      </c>
      <c r="E56" s="82"/>
      <c r="F56" s="81" t="s">
        <v>2</v>
      </c>
      <c r="G56" s="82"/>
    </row>
    <row r="57" spans="1:7" ht="15">
      <c r="A57" s="1" t="s">
        <v>3</v>
      </c>
      <c r="B57" s="19" t="s">
        <v>4</v>
      </c>
      <c r="C57" s="1" t="s">
        <v>86</v>
      </c>
      <c r="D57" s="85" t="s">
        <v>101</v>
      </c>
      <c r="E57" s="86"/>
      <c r="F57" s="85" t="s">
        <v>102</v>
      </c>
      <c r="G57" s="86"/>
    </row>
    <row r="58" spans="1:7" ht="15">
      <c r="A58" s="7" t="s">
        <v>68</v>
      </c>
      <c r="B58" s="29" t="s">
        <v>61</v>
      </c>
      <c r="C58" s="30" t="s">
        <v>62</v>
      </c>
      <c r="D58" s="79">
        <f>E40/E44</f>
        <v>30.705</v>
      </c>
      <c r="E58" s="80"/>
      <c r="F58" s="79">
        <f>G40/G46</f>
        <v>21.923260188087777</v>
      </c>
      <c r="G58" s="80"/>
    </row>
    <row r="59" spans="1:7" ht="15">
      <c r="A59" s="1" t="s">
        <v>70</v>
      </c>
      <c r="B59" s="31" t="s">
        <v>113</v>
      </c>
      <c r="C59" s="9" t="s">
        <v>11</v>
      </c>
      <c r="D59" s="69">
        <f>E40</f>
        <v>0.49128</v>
      </c>
      <c r="E59" s="70"/>
      <c r="F59" s="69">
        <f>G40</f>
        <v>0.34967600000000004</v>
      </c>
      <c r="G59" s="70"/>
    </row>
    <row r="60" spans="1:7" ht="15">
      <c r="A60" s="1" t="s">
        <v>71</v>
      </c>
      <c r="B60" s="22" t="s">
        <v>116</v>
      </c>
      <c r="C60" s="9" t="s">
        <v>11</v>
      </c>
      <c r="D60" s="69">
        <v>-0.1131</v>
      </c>
      <c r="E60" s="70"/>
      <c r="F60" s="69">
        <v>-0.2917</v>
      </c>
      <c r="G60" s="70"/>
    </row>
    <row r="61" spans="1:7" ht="15">
      <c r="A61" s="1" t="s">
        <v>72</v>
      </c>
      <c r="B61" s="22" t="s">
        <v>109</v>
      </c>
      <c r="C61" s="9" t="s">
        <v>69</v>
      </c>
      <c r="D61" s="69">
        <f>D60/(D59*100)</f>
        <v>-0.002302149487054226</v>
      </c>
      <c r="E61" s="70"/>
      <c r="F61" s="69">
        <f>F60/(F59*100)</f>
        <v>-0.008342008030290898</v>
      </c>
      <c r="G61" s="70"/>
    </row>
    <row r="62" spans="1:9" ht="15">
      <c r="A62" s="1" t="s">
        <v>73</v>
      </c>
      <c r="B62" s="22" t="s">
        <v>110</v>
      </c>
      <c r="C62" s="9" t="s">
        <v>11</v>
      </c>
      <c r="D62" s="69">
        <v>0</v>
      </c>
      <c r="E62" s="70"/>
      <c r="F62" s="69">
        <v>0</v>
      </c>
      <c r="G62" s="70"/>
      <c r="I62" s="50"/>
    </row>
    <row r="63" spans="1:8" ht="15">
      <c r="A63" s="1" t="s">
        <v>103</v>
      </c>
      <c r="B63" s="22" t="s">
        <v>111</v>
      </c>
      <c r="C63" s="9" t="s">
        <v>11</v>
      </c>
      <c r="D63" s="69">
        <f>D59+D60</f>
        <v>0.37817999999999996</v>
      </c>
      <c r="E63" s="70"/>
      <c r="F63" s="69">
        <f>F59+F60</f>
        <v>0.05797600000000003</v>
      </c>
      <c r="G63" s="70"/>
      <c r="H63" s="51"/>
    </row>
    <row r="64" spans="1:9" ht="15.75" thickBot="1">
      <c r="A64" s="52" t="s">
        <v>104</v>
      </c>
      <c r="B64" s="53" t="s">
        <v>124</v>
      </c>
      <c r="C64" s="54" t="s">
        <v>46</v>
      </c>
      <c r="D64" s="71">
        <f>E44</f>
        <v>0.016</v>
      </c>
      <c r="E64" s="72"/>
      <c r="F64" s="71">
        <f>G46</f>
        <v>0.01595</v>
      </c>
      <c r="G64" s="72"/>
      <c r="I64" s="38"/>
    </row>
    <row r="65" spans="1:9" s="39" customFormat="1" ht="18" customHeight="1">
      <c r="A65" s="55" t="s">
        <v>105</v>
      </c>
      <c r="B65" s="56" t="s">
        <v>127</v>
      </c>
      <c r="C65" s="57" t="s">
        <v>62</v>
      </c>
      <c r="D65" s="73">
        <f>D63/D64</f>
        <v>23.636249999999997</v>
      </c>
      <c r="E65" s="74"/>
      <c r="F65" s="73">
        <f>F63/F64</f>
        <v>3.634858934169281</v>
      </c>
      <c r="G65" s="78"/>
      <c r="I65" s="40"/>
    </row>
    <row r="66" spans="1:9" s="39" customFormat="1" ht="18" customHeight="1" thickBot="1">
      <c r="A66" s="58" t="s">
        <v>128</v>
      </c>
      <c r="B66" s="59" t="s">
        <v>129</v>
      </c>
      <c r="C66" s="60" t="s">
        <v>62</v>
      </c>
      <c r="D66" s="64">
        <f>D65*1.1</f>
        <v>25.999875</v>
      </c>
      <c r="E66" s="65"/>
      <c r="F66" s="65">
        <f>F65*1.1</f>
        <v>3.9983448275862092</v>
      </c>
      <c r="G66" s="66"/>
      <c r="I66" s="40"/>
    </row>
    <row r="67" spans="1:7" ht="17.25" customHeight="1">
      <c r="A67" s="5"/>
      <c r="B67" s="26"/>
      <c r="C67" s="27"/>
      <c r="D67" s="28"/>
      <c r="E67" s="28"/>
      <c r="F67" s="28"/>
      <c r="G67" s="28"/>
    </row>
    <row r="68" spans="1:7" ht="17.25" customHeight="1">
      <c r="A68" s="67" t="s">
        <v>106</v>
      </c>
      <c r="B68" s="67"/>
      <c r="C68" s="67" t="s">
        <v>126</v>
      </c>
      <c r="D68" s="67"/>
      <c r="E68" s="67"/>
      <c r="F68" s="67"/>
      <c r="G68" s="67"/>
    </row>
    <row r="69" spans="1:7" ht="15">
      <c r="A69" s="67" t="s">
        <v>107</v>
      </c>
      <c r="B69" s="67"/>
      <c r="C69" s="67" t="s">
        <v>134</v>
      </c>
      <c r="D69" s="67"/>
      <c r="E69" s="67"/>
      <c r="F69" s="67"/>
      <c r="G69" s="67"/>
    </row>
    <row r="70" spans="1:7" ht="23.25" customHeight="1">
      <c r="A70" s="67" t="s">
        <v>108</v>
      </c>
      <c r="B70" s="67"/>
      <c r="C70" s="68">
        <v>44910</v>
      </c>
      <c r="D70" s="68"/>
      <c r="E70" s="68"/>
      <c r="F70" s="68"/>
      <c r="G70" s="68"/>
    </row>
    <row r="71" spans="1:7" ht="15">
      <c r="A71" s="67"/>
      <c r="B71" s="67"/>
      <c r="C71" s="67"/>
      <c r="D71" s="67"/>
      <c r="E71" s="67"/>
      <c r="F71" s="67"/>
      <c r="G71" s="67"/>
    </row>
  </sheetData>
  <sheetProtection/>
  <mergeCells count="45">
    <mergeCell ref="F57:G57"/>
    <mergeCell ref="F58:G58"/>
    <mergeCell ref="A1:G1"/>
    <mergeCell ref="A2:G2"/>
    <mergeCell ref="C3:G3"/>
    <mergeCell ref="C4:G4"/>
    <mergeCell ref="C5:G5"/>
    <mergeCell ref="C8:G9"/>
    <mergeCell ref="A8:A9"/>
    <mergeCell ref="B8:B9"/>
    <mergeCell ref="C6:G7"/>
    <mergeCell ref="D63:E63"/>
    <mergeCell ref="D57:E57"/>
    <mergeCell ref="D59:E59"/>
    <mergeCell ref="B54:G54"/>
    <mergeCell ref="D56:E56"/>
    <mergeCell ref="D55:E55"/>
    <mergeCell ref="F55:G55"/>
    <mergeCell ref="D60:E60"/>
    <mergeCell ref="D61:E61"/>
    <mergeCell ref="B11:G11"/>
    <mergeCell ref="D12:E12"/>
    <mergeCell ref="F12:G12"/>
    <mergeCell ref="C68:G68"/>
    <mergeCell ref="F65:G65"/>
    <mergeCell ref="F59:G59"/>
    <mergeCell ref="F60:G60"/>
    <mergeCell ref="F61:G61"/>
    <mergeCell ref="D58:E58"/>
    <mergeCell ref="F56:G56"/>
    <mergeCell ref="F62:G62"/>
    <mergeCell ref="D64:E64"/>
    <mergeCell ref="D65:E65"/>
    <mergeCell ref="D62:E62"/>
    <mergeCell ref="F63:G63"/>
    <mergeCell ref="F64:G64"/>
    <mergeCell ref="D66:E66"/>
    <mergeCell ref="F66:G66"/>
    <mergeCell ref="A71:B71"/>
    <mergeCell ref="C69:G69"/>
    <mergeCell ref="C70:G70"/>
    <mergeCell ref="C71:G71"/>
    <mergeCell ref="A69:B69"/>
    <mergeCell ref="A68:B68"/>
    <mergeCell ref="A70:B70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Doležalová</dc:creator>
  <cp:keywords/>
  <dc:description/>
  <cp:lastModifiedBy>admin</cp:lastModifiedBy>
  <cp:lastPrinted>2022-12-28T16:22:37Z</cp:lastPrinted>
  <dcterms:created xsi:type="dcterms:W3CDTF">2015-06-11T12:06:49Z</dcterms:created>
  <dcterms:modified xsi:type="dcterms:W3CDTF">2022-12-28T16:22:45Z</dcterms:modified>
  <cp:category/>
  <cp:version/>
  <cp:contentType/>
  <cp:contentStatus/>
</cp:coreProperties>
</file>